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E15" i="2"/>
  <c r="E16"/>
  <c r="E17"/>
  <c r="E18"/>
  <c r="D18"/>
  <c r="D17"/>
  <c r="D16"/>
  <c r="D15"/>
  <c r="E84"/>
  <c r="E83"/>
  <c r="D84"/>
  <c r="D83"/>
  <c r="E64"/>
  <c r="D64"/>
  <c r="E44"/>
  <c r="D44"/>
  <c r="D77"/>
  <c r="E77"/>
  <c r="E36"/>
  <c r="D36"/>
  <c r="D82" l="1"/>
  <c r="D81" s="1"/>
  <c r="D79"/>
  <c r="D69"/>
  <c r="D67"/>
  <c r="D63"/>
  <c r="D62" s="1"/>
  <c r="D61" s="1"/>
  <c r="D59"/>
  <c r="D57"/>
  <c r="D55"/>
  <c r="D46"/>
  <c r="D41"/>
  <c r="D39"/>
  <c r="D31"/>
  <c r="D29" s="1"/>
  <c r="D26"/>
  <c r="D23"/>
  <c r="D19"/>
  <c r="D14"/>
  <c r="D13" s="1"/>
  <c r="D11"/>
  <c r="E63"/>
  <c r="E57"/>
  <c r="E46"/>
  <c r="E31"/>
  <c r="E29" s="1"/>
  <c r="E14"/>
  <c r="D66" l="1"/>
  <c r="D54"/>
  <c r="D10"/>
  <c r="E19"/>
  <c r="D53" l="1"/>
  <c r="D52" s="1"/>
  <c r="D8" s="1"/>
  <c r="E62"/>
  <c r="E61" s="1"/>
  <c r="E11"/>
  <c r="E79"/>
  <c r="E41"/>
  <c r="E13"/>
  <c r="E82"/>
  <c r="E81" s="1"/>
  <c r="E69"/>
  <c r="E67"/>
  <c r="E59"/>
  <c r="E55"/>
  <c r="E39"/>
  <c r="E26"/>
  <c r="E23"/>
  <c r="E66" l="1"/>
  <c r="E54"/>
  <c r="E10"/>
  <c r="E53" l="1"/>
  <c r="E52" s="1"/>
  <c r="E8" l="1"/>
</calcChain>
</file>

<file path=xl/sharedStrings.xml><?xml version="1.0" encoding="utf-8"?>
<sst xmlns="http://schemas.openxmlformats.org/spreadsheetml/2006/main" count="162" uniqueCount="152">
  <si>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</si>
  <si>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</si>
  <si>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</si>
  <si>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</si>
  <si>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</si>
  <si>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</si>
  <si>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</si>
  <si>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</si>
  <si>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</si>
  <si>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</si>
  <si>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</si>
  <si>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</si>
  <si>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</si>
  <si>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</si>
  <si>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</si>
  <si>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Единый налог на вмененный доход для отдельных видов деятельности</t>
  </si>
  <si>
    <t>000 1 05 02000 02 0000 110</t>
  </si>
  <si>
    <t xml:space="preserve">  Налог, взимаемый в связи с применением патентной системы налогообложения</t>
  </si>
  <si>
    <t>000 1 05 04000 02 0000 110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</si>
  <si>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</si>
  <si>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</si>
  <si>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</si>
  <si>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</si>
  <si>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Земельный налог</t>
  </si>
  <si>
    <t>000 1 06 06000 00 0000 110</t>
  </si>
  <si>
    <t xml:space="preserve">  ГОСУДАРСТВЕННАЯ ПОШЛИНА</t>
  </si>
  <si>
    <t>000 1 08 00000 00 0000 000</t>
  </si>
  <si>
    <t xml:space="preserve">  Государственная пошлина по делам, рассматриваемым в судах общей юрисдикции, мировыми судьями</t>
  </si>
  <si>
    <t>000 1 08 03000 01 0000 110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</si>
  <si>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</si>
  <si>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</si>
  <si>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</si>
  <si>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</si>
  <si>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</si>
  <si>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</si>
  <si>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</si>
  <si>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</si>
  <si>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</si>
  <si>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</si>
  <si>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</si>
  <si>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</si>
  <si>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</si>
  <si>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</si>
  <si>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</si>
  <si>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</si>
  <si>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  Платежи от государственных и муниципальных унитарных предприятий</t>
  </si>
  <si>
    <t>000 1 11 07000 00 0000 120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</si>
  <si>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</si>
  <si>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</si>
  <si>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ПЛАТЕЖИ ПРИ ПОЛЬЗОВАНИИ ПРИРОДНЫМИ РЕСУРСАМИ</t>
  </si>
  <si>
    <t>000 1 12 00000 00 0000 000</t>
  </si>
  <si>
    <t xml:space="preserve">  Плата за негативное воздействие на окружающую среду</t>
  </si>
  <si>
    <t>000 1 12 01000 01 0000 120</t>
  </si>
  <si>
    <t xml:space="preserve">  ДОХОДЫ ОТ ОКАЗАНИЯ ПЛАТНЫХ УСЛУГ (РАБОТ) И КОМПЕНСАЦИИ ЗАТРАТ ГОСУДАРСТВА</t>
  </si>
  <si>
    <t>000 1 13 00000 00 0000 000</t>
  </si>
  <si>
    <t xml:space="preserve">  Доходы от оказания платных услуг (работ)</t>
  </si>
  <si>
    <t>000 1 13 01000 00 0000 130</t>
  </si>
  <si>
    <t xml:space="preserve">  Доходы от компенсации затрат государства</t>
  </si>
  <si>
    <t>000 1 13 02000 00 0000 130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</si>
  <si>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</si>
  <si>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</si>
  <si>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</si>
  <si>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</si>
  <si>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ШТРАФЫ, САНКЦИИ, ВОЗМЕЩЕНИЕ УЩЕРБА</t>
  </si>
  <si>
    <t>000 1 16 00000 00 0000 000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</si>
  <si>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</si>
  <si>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</si>
  <si>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</si>
  <si>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</si>
  <si>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</si>
  <si>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</si>
  <si>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бюджетам, связанные с особым режимом безопасного функционирования закрытых административно-территориальных образований</t>
  </si>
  <si>
    <t xml:space="preserve">  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</si>
  <si>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</si>
  <si>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</si>
  <si>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городских округов</t>
  </si>
  <si>
    <t xml:space="preserve">  Субвенции бюджетам бюджетной системы Российской Федерации</t>
  </si>
  <si>
    <t xml:space="preserve">  Субвенции бюджетам городских округов на предоставление гражданам субсидий на оплату жилого помещения и коммунальных услуг</t>
  </si>
  <si>
    <t xml:space="preserve">  Прочие субвенции</t>
  </si>
  <si>
    <t xml:space="preserve">  Прочие субвенции бюджетам городских округов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</si>
  <si>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</si>
  <si>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</si>
  <si>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</si>
  <si>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</si>
  <si>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</si>
  <si>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</si>
  <si>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 xml:space="preserve">Субвенции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</t>
  </si>
  <si>
    <t xml:space="preserve">  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</si>
  <si>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  Субвенции бюджетам на оплату жилищно-коммунальных услуг отдельным категориям граждан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</si>
  <si>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</si>
  <si>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</si>
  <si>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</si>
  <si>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</si>
  <si>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</si>
  <si>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</si>
  <si>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</si>
  <si>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000 2 02 29999 00 0000 150</t>
  </si>
  <si>
    <t>000 2 02 29999 04 0000 150</t>
  </si>
  <si>
    <t>000 2 02 30000 00 0000 150</t>
  </si>
  <si>
    <t>000 2 02 30022 00 0000 150</t>
  </si>
  <si>
    <t>000 2 02 30022 04 0000 150</t>
  </si>
  <si>
    <t>000 2 02 30024 04 0000 150</t>
  </si>
  <si>
    <t>000 2 02 35120 04 0000 150</t>
  </si>
  <si>
    <t>000 2 02 35250 04 0000 150</t>
  </si>
  <si>
    <t>000 2 02 39999 00 0000 150</t>
  </si>
  <si>
    <t>000 2 02 39999 04 0000 150</t>
  </si>
  <si>
    <t>000 2 02 35250 00 0000 150</t>
  </si>
  <si>
    <t>Субсидии на осуществление в пределах полномочий муниципальных районов, городских округов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</si>
  <si>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Субвенции на осуществление государственного полномочия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</si>
  <si>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государственного полномочия Свердловской области  по созданию административных комиссий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</si>
  <si>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</si>
  <si>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</si>
  <si>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</si>
  <si>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</si>
  <si>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</si>
  <si>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</si>
  <si>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</si>
  <si>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000 1 03 02241 01 0000 110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</si>
  <si>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</si>
  <si>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</si>
  <si>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</si>
  <si>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</si>
  <si>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</si>
  <si>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</si>
  <si>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</si>
  <si>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000 1 16 01000 00 0000 140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</si>
  <si>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</si>
  <si>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000 1 16 02000 01 0000 140</t>
  </si>
  <si>
    <t>000 1 16 10000 00 0000 140</t>
  </si>
  <si>
    <t>000 1 1607000 00 0000 140</t>
  </si>
  <si>
    <t>000 1 16 05000 01 0000 140</t>
  </si>
  <si>
    <t>Штрафы, установленные Налоговым кодексом Российской Федерации, за исключением штрафов, исчисляемых исходя из сумм (ставок) налогов (сборов, страховых взносов)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</si>
  <si>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</si>
  <si>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</si>
  <si>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</si>
  <si>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</si>
  <si>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</si>
  <si>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</si>
  <si>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</si>
  <si>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</si>
  <si>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000 2 02 30024 00 0000 150</t>
  </si>
  <si>
    <t xml:space="preserve">  Субвенции местным бюджетам на выполнение передаваемых полномочий субъектов Российской Федерации</t>
  </si>
  <si>
    <t>Субвенции бюджета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</si>
  <si>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</si>
  <si>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</si>
  <si>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государственного полномочия Свердловской области по организации проведения мероприятий при осуществлении деятельности по обращению с собаками без владельцев</t>
  </si>
  <si>
    <t>Сумма в рублях на 2021 год</t>
  </si>
  <si>
    <t>Сумма в рублях на 2022 год</t>
  </si>
  <si>
    <t>Свод доходов бюджета Новоуральского городского округа на плановый период 2021 и 2022 годов</t>
  </si>
  <si>
    <t>в редакции решения Думы НГО</t>
  </si>
  <si>
    <t>Приложение № 3  к решению Думы НГО № 133 от 11.12.2019</t>
  </si>
  <si>
    <t>от 27.02.2020 № 12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</si>
</sst>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4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6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0" fontId="13" fillId="0" borderId="1"/>
  </cellStyleXfs>
  <cellXfs count="55">
    <xf numFmtId="0" fontId="0" fillId="0" borderId="0" xfId="0"/>
    <xf numFmtId="0" fontId="14" fillId="0" borderId="1" xfId="0" applyFont="1" applyBorder="1" applyAlignment="1" applyProtection="1">
      <protection locked="0"/>
    </xf>
    <xf numFmtId="0" fontId="14" fillId="0" borderId="0" xfId="0" applyFont="1" applyProtection="1">
      <protection locked="0"/>
    </xf>
    <xf numFmtId="0" fontId="18" fillId="0" borderId="1" xfId="14" applyNumberFormat="1" applyFont="1" applyAlignment="1" applyProtection="1"/>
    <xf numFmtId="0" fontId="14" fillId="0" borderId="0" xfId="0" applyFont="1" applyAlignment="1" applyProtection="1">
      <protection locked="0"/>
    </xf>
    <xf numFmtId="0" fontId="19" fillId="3" borderId="1" xfId="0" applyFont="1" applyFill="1" applyBorder="1"/>
    <xf numFmtId="0" fontId="20" fillId="0" borderId="0" xfId="0" applyFont="1" applyProtection="1">
      <protection locked="0"/>
    </xf>
    <xf numFmtId="0" fontId="14" fillId="0" borderId="0" xfId="0" applyFont="1" applyFill="1" applyProtection="1">
      <protection locked="0"/>
    </xf>
    <xf numFmtId="0" fontId="14" fillId="0" borderId="1" xfId="0" applyFont="1" applyBorder="1" applyProtection="1">
      <protection locked="0"/>
    </xf>
    <xf numFmtId="0" fontId="14" fillId="0" borderId="1" xfId="0" applyFont="1" applyFill="1" applyBorder="1" applyProtection="1">
      <protection locked="0"/>
    </xf>
    <xf numFmtId="0" fontId="14" fillId="0" borderId="0" xfId="0" applyNumberFormat="1" applyFont="1" applyProtection="1">
      <protection locked="0"/>
    </xf>
    <xf numFmtId="0" fontId="15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4" fontId="14" fillId="0" borderId="0" xfId="0" applyNumberFormat="1" applyFont="1" applyProtection="1">
      <protection locked="0"/>
    </xf>
    <xf numFmtId="4" fontId="17" fillId="0" borderId="1" xfId="14" applyNumberFormat="1" applyFont="1" applyProtection="1"/>
    <xf numFmtId="4" fontId="18" fillId="0" borderId="1" xfId="14" applyNumberFormat="1" applyFont="1" applyProtection="1"/>
    <xf numFmtId="4" fontId="20" fillId="0" borderId="0" xfId="0" applyNumberFormat="1" applyFont="1" applyProtection="1">
      <protection locked="0"/>
    </xf>
    <xf numFmtId="0" fontId="14" fillId="0" borderId="0" xfId="0" applyFont="1" applyAlignment="1" applyProtection="1">
      <alignment horizontal="center"/>
      <protection locked="0"/>
    </xf>
    <xf numFmtId="0" fontId="21" fillId="3" borderId="1" xfId="0" applyFont="1" applyFill="1" applyBorder="1" applyAlignment="1">
      <alignment horizontal="center" vertical="center" wrapText="1"/>
    </xf>
    <xf numFmtId="0" fontId="22" fillId="0" borderId="34" xfId="0" applyNumberFormat="1" applyFont="1" applyBorder="1" applyAlignment="1">
      <alignment horizontal="center" vertical="center" wrapText="1"/>
    </xf>
    <xf numFmtId="0" fontId="22" fillId="0" borderId="34" xfId="36" applyNumberFormat="1" applyFont="1" applyFill="1" applyBorder="1" applyAlignment="1" applyProtection="1">
      <alignment horizontal="center" vertical="center" wrapText="1"/>
    </xf>
    <xf numFmtId="0" fontId="22" fillId="0" borderId="34" xfId="123" applyNumberFormat="1" applyFont="1" applyBorder="1" applyAlignment="1" applyProtection="1">
      <alignment horizontal="center" vertical="center" wrapText="1"/>
    </xf>
    <xf numFmtId="49" fontId="22" fillId="0" borderId="34" xfId="39" applyNumberFormat="1" applyFont="1" applyBorder="1" applyAlignment="1" applyProtection="1">
      <alignment horizontal="center" vertical="center" wrapText="1"/>
    </xf>
    <xf numFmtId="0" fontId="22" fillId="0" borderId="34" xfId="0" applyNumberFormat="1" applyFont="1" applyBorder="1" applyAlignment="1" applyProtection="1">
      <alignment horizontal="center"/>
      <protection locked="0"/>
    </xf>
    <xf numFmtId="0" fontId="4" fillId="0" borderId="34" xfId="33" applyNumberFormat="1" applyFont="1" applyBorder="1" applyAlignment="1" applyProtection="1">
      <alignment horizontal="center" vertical="center"/>
    </xf>
    <xf numFmtId="0" fontId="4" fillId="0" borderId="34" xfId="34" applyNumberFormat="1" applyFont="1" applyBorder="1" applyAlignment="1" applyProtection="1">
      <alignment horizontal="center" vertical="center"/>
    </xf>
    <xf numFmtId="0" fontId="4" fillId="0" borderId="34" xfId="36" applyNumberFormat="1" applyFont="1" applyBorder="1" applyAlignment="1" applyProtection="1">
      <alignment wrapText="1"/>
    </xf>
    <xf numFmtId="0" fontId="4" fillId="0" borderId="34" xfId="40" applyNumberFormat="1" applyFont="1" applyBorder="1" applyAlignment="1" applyProtection="1">
      <alignment wrapText="1"/>
    </xf>
    <xf numFmtId="0" fontId="4" fillId="0" borderId="34" xfId="44" applyNumberFormat="1" applyFont="1" applyBorder="1" applyAlignment="1" applyProtection="1">
      <alignment wrapText="1"/>
    </xf>
    <xf numFmtId="0" fontId="4" fillId="0" borderId="34" xfId="44" applyNumberFormat="1" applyFont="1" applyFill="1" applyBorder="1" applyAlignment="1" applyProtection="1">
      <alignment wrapText="1"/>
    </xf>
    <xf numFmtId="0" fontId="22" fillId="0" borderId="34" xfId="0" applyFont="1" applyFill="1" applyBorder="1" applyAlignment="1">
      <alignment wrapText="1"/>
    </xf>
    <xf numFmtId="0" fontId="22" fillId="0" borderId="34" xfId="0" applyFont="1" applyBorder="1" applyAlignment="1">
      <alignment wrapText="1"/>
    </xf>
    <xf numFmtId="0" fontId="23" fillId="0" borderId="34" xfId="0" applyNumberFormat="1" applyFont="1" applyBorder="1" applyAlignment="1">
      <alignment wrapText="1"/>
    </xf>
    <xf numFmtId="49" fontId="4" fillId="0" borderId="34" xfId="38" applyFont="1" applyBorder="1" applyAlignment="1" applyProtection="1">
      <alignment horizontal="center"/>
    </xf>
    <xf numFmtId="4" fontId="4" fillId="0" borderId="34" xfId="32" applyNumberFormat="1" applyFont="1" applyBorder="1" applyAlignment="1" applyProtection="1"/>
    <xf numFmtId="49" fontId="4" fillId="0" borderId="34" xfId="42" applyFont="1" applyBorder="1" applyAlignment="1" applyProtection="1">
      <alignment horizontal="center"/>
    </xf>
    <xf numFmtId="49" fontId="4" fillId="0" borderId="34" xfId="46" applyFont="1" applyBorder="1" applyAlignment="1" applyProtection="1">
      <alignment horizontal="center"/>
    </xf>
    <xf numFmtId="4" fontId="4" fillId="0" borderId="34" xfId="47" applyFont="1" applyBorder="1" applyAlignment="1" applyProtection="1">
      <alignment horizontal="right" shrinkToFit="1"/>
    </xf>
    <xf numFmtId="4" fontId="4" fillId="0" borderId="34" xfId="32" applyNumberFormat="1" applyFont="1" applyFill="1" applyBorder="1" applyAlignment="1" applyProtection="1"/>
    <xf numFmtId="49" fontId="4" fillId="0" borderId="34" xfId="46" applyFont="1" applyFill="1" applyBorder="1" applyAlignment="1" applyProtection="1">
      <alignment horizontal="center"/>
    </xf>
    <xf numFmtId="4" fontId="4" fillId="0" borderId="34" xfId="47" applyFont="1" applyFill="1" applyBorder="1" applyAlignment="1" applyProtection="1">
      <alignment horizontal="right" shrinkToFit="1"/>
    </xf>
    <xf numFmtId="0" fontId="4" fillId="0" borderId="34" xfId="32" applyNumberFormat="1" applyFont="1" applyBorder="1" applyAlignment="1" applyProtection="1">
      <alignment horizontal="center"/>
    </xf>
    <xf numFmtId="0" fontId="16" fillId="3" borderId="1" xfId="0" applyFont="1" applyFill="1" applyBorder="1" applyAlignment="1">
      <alignment horizontal="center" vertical="center" wrapText="1"/>
    </xf>
    <xf numFmtId="0" fontId="4" fillId="0" borderId="34" xfId="44" applyNumberFormat="1" applyFont="1" applyFill="1" applyBorder="1" applyAlignment="1" applyProtection="1">
      <alignment vertical="center" wrapText="1"/>
    </xf>
    <xf numFmtId="49" fontId="4" fillId="0" borderId="34" xfId="46" applyFont="1" applyFill="1" applyBorder="1" applyAlignment="1" applyProtection="1">
      <alignment horizontal="center" vertical="center"/>
    </xf>
    <xf numFmtId="4" fontId="4" fillId="0" borderId="34" xfId="32" applyNumberFormat="1" applyFont="1" applyFill="1" applyBorder="1" applyAlignment="1" applyProtection="1">
      <alignment vertical="center"/>
    </xf>
    <xf numFmtId="0" fontId="22" fillId="0" borderId="34" xfId="0" applyFont="1" applyFill="1" applyBorder="1" applyAlignment="1">
      <alignment vertical="center" wrapText="1"/>
    </xf>
    <xf numFmtId="49" fontId="19" fillId="0" borderId="1" xfId="0" applyNumberFormat="1" applyFont="1" applyFill="1" applyBorder="1"/>
    <xf numFmtId="0" fontId="19" fillId="0" borderId="1" xfId="0" applyFont="1" applyFill="1" applyBorder="1" applyAlignment="1">
      <alignment vertical="center"/>
    </xf>
    <xf numFmtId="0" fontId="12" fillId="0" borderId="1" xfId="0" applyFont="1" applyFill="1" applyBorder="1"/>
    <xf numFmtId="0" fontId="14" fillId="0" borderId="1" xfId="125" applyFont="1" applyFill="1" applyAlignment="1">
      <alignment horizontal="left" wrapText="1"/>
    </xf>
    <xf numFmtId="0" fontId="19" fillId="0" borderId="1" xfId="0" applyFont="1" applyFill="1" applyBorder="1"/>
    <xf numFmtId="0" fontId="14" fillId="0" borderId="1" xfId="125" applyFont="1" applyFill="1" applyAlignment="1">
      <alignment horizontal="right"/>
    </xf>
    <xf numFmtId="0" fontId="15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</cellXfs>
  <cellStyles count="126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8"/>
  <sheetViews>
    <sheetView tabSelected="1" topLeftCell="C1" zoomScale="85" zoomScaleNormal="85" workbookViewId="0">
      <pane ySplit="6" topLeftCell="A97" activePane="bottomLeft" state="frozen"/>
      <selection activeCell="B1" sqref="B1"/>
      <selection pane="bottomLeft" activeCell="E10" sqref="E10"/>
    </sheetView>
  </sheetViews>
  <sheetFormatPr defaultColWidth="8.85546875" defaultRowHeight="15"/>
  <cols>
    <col min="1" max="1" width="4.85546875" style="10" customWidth="1"/>
    <col min="2" max="2" width="86.28515625" style="4" customWidth="1"/>
    <col min="3" max="3" width="27.28515625" style="6" customWidth="1"/>
    <col min="4" max="5" width="21.28515625" style="2" customWidth="1"/>
    <col min="6" max="16384" width="8.85546875" style="2"/>
  </cols>
  <sheetData>
    <row r="1" spans="1:5" s="51" customFormat="1" ht="52.9" customHeight="1">
      <c r="A1" s="47"/>
      <c r="B1" s="48"/>
      <c r="C1" s="49"/>
      <c r="E1" s="50" t="s">
        <v>150</v>
      </c>
    </row>
    <row r="2" spans="1:5" s="51" customFormat="1" ht="16.149999999999999" customHeight="1">
      <c r="A2" s="47"/>
      <c r="B2" s="48"/>
      <c r="C2" s="49"/>
      <c r="E2" s="52" t="s">
        <v>149</v>
      </c>
    </row>
    <row r="3" spans="1:5" s="51" customFormat="1" ht="15.6" customHeight="1">
      <c r="A3" s="47"/>
      <c r="B3" s="48"/>
      <c r="C3" s="49"/>
      <c r="E3" s="52" t="s">
        <v>151</v>
      </c>
    </row>
    <row r="4" spans="1:5" s="5" customFormat="1" ht="24" customHeight="1">
      <c r="A4" s="53" t="s">
        <v>148</v>
      </c>
      <c r="B4" s="53"/>
      <c r="C4" s="54"/>
      <c r="D4" s="54"/>
      <c r="E4" s="54"/>
    </row>
    <row r="5" spans="1:5" s="5" customFormat="1" ht="13.9" customHeight="1">
      <c r="A5" s="11"/>
      <c r="B5" s="18"/>
      <c r="C5" s="12"/>
      <c r="D5" s="42"/>
      <c r="E5" s="12"/>
    </row>
    <row r="6" spans="1:5" s="1" customFormat="1" ht="63.6" customHeight="1">
      <c r="A6" s="19" t="s">
        <v>80</v>
      </c>
      <c r="B6" s="20" t="s">
        <v>0</v>
      </c>
      <c r="C6" s="21" t="s">
        <v>1</v>
      </c>
      <c r="D6" s="22" t="s">
        <v>146</v>
      </c>
      <c r="E6" s="22" t="s">
        <v>147</v>
      </c>
    </row>
    <row r="7" spans="1:5" s="17" customFormat="1" ht="14.25" customHeight="1">
      <c r="A7" s="23">
        <v>1</v>
      </c>
      <c r="B7" s="24">
        <v>2</v>
      </c>
      <c r="C7" s="25">
        <v>3</v>
      </c>
      <c r="D7" s="41">
        <v>4</v>
      </c>
      <c r="E7" s="41">
        <v>4</v>
      </c>
    </row>
    <row r="8" spans="1:5" ht="15.75">
      <c r="A8" s="23">
        <v>1</v>
      </c>
      <c r="B8" s="26" t="s">
        <v>2</v>
      </c>
      <c r="C8" s="33" t="s">
        <v>3</v>
      </c>
      <c r="D8" s="34">
        <f>D10+D52</f>
        <v>4254500933.9700003</v>
      </c>
      <c r="E8" s="34">
        <f>E10+E52</f>
        <v>4290903467.3600001</v>
      </c>
    </row>
    <row r="9" spans="1:5" ht="15.75">
      <c r="A9" s="23">
        <v>2</v>
      </c>
      <c r="B9" s="27" t="s">
        <v>4</v>
      </c>
      <c r="C9" s="35"/>
      <c r="D9" s="34"/>
      <c r="E9" s="34"/>
    </row>
    <row r="10" spans="1:5" ht="15.75">
      <c r="A10" s="23">
        <v>3</v>
      </c>
      <c r="B10" s="28" t="s">
        <v>82</v>
      </c>
      <c r="C10" s="36" t="s">
        <v>5</v>
      </c>
      <c r="D10" s="34">
        <f>D11+D13+D19+D23+D26+D29+D39+D41+D44+D46</f>
        <v>1617070233.97</v>
      </c>
      <c r="E10" s="34">
        <f>E11+E13+E19+E23+E26+E29+E39+E41+E44+E46</f>
        <v>1673427767.3600001</v>
      </c>
    </row>
    <row r="11" spans="1:5" ht="15.75">
      <c r="A11" s="23">
        <v>4</v>
      </c>
      <c r="B11" s="28" t="s">
        <v>83</v>
      </c>
      <c r="C11" s="36" t="s">
        <v>6</v>
      </c>
      <c r="D11" s="34">
        <f>D12</f>
        <v>1349715683.5599999</v>
      </c>
      <c r="E11" s="34">
        <f>E12</f>
        <v>1404853516.95</v>
      </c>
    </row>
    <row r="12" spans="1:5" ht="15.75">
      <c r="A12" s="23">
        <v>5</v>
      </c>
      <c r="B12" s="28" t="s">
        <v>84</v>
      </c>
      <c r="C12" s="36" t="s">
        <v>7</v>
      </c>
      <c r="D12" s="34">
        <v>1349715683.5599999</v>
      </c>
      <c r="E12" s="34">
        <v>1404853516.95</v>
      </c>
    </row>
    <row r="13" spans="1:5" ht="31.5">
      <c r="A13" s="23">
        <v>6</v>
      </c>
      <c r="B13" s="28" t="s">
        <v>81</v>
      </c>
      <c r="C13" s="36" t="s">
        <v>8</v>
      </c>
      <c r="D13" s="34">
        <f>D14</f>
        <v>21100000</v>
      </c>
      <c r="E13" s="34">
        <f>E14</f>
        <v>21100000</v>
      </c>
    </row>
    <row r="14" spans="1:5" ht="31.5">
      <c r="A14" s="23">
        <v>7</v>
      </c>
      <c r="B14" s="28" t="s">
        <v>9</v>
      </c>
      <c r="C14" s="36" t="s">
        <v>10</v>
      </c>
      <c r="D14" s="37">
        <f>D15+D16+D17+D18</f>
        <v>21100000</v>
      </c>
      <c r="E14" s="37">
        <f>E15+E16+E17+E18</f>
        <v>21100000</v>
      </c>
    </row>
    <row r="15" spans="1:5" ht="94.5">
      <c r="A15" s="23">
        <v>8</v>
      </c>
      <c r="B15" s="28" t="s">
        <v>114</v>
      </c>
      <c r="C15" s="36" t="s">
        <v>115</v>
      </c>
      <c r="D15" s="38">
        <f>9467000</f>
        <v>9467000</v>
      </c>
      <c r="E15" s="38">
        <f>9467000</f>
        <v>9467000</v>
      </c>
    </row>
    <row r="16" spans="1:5" ht="110.25">
      <c r="A16" s="23">
        <v>9</v>
      </c>
      <c r="B16" s="28" t="s">
        <v>116</v>
      </c>
      <c r="C16" s="36" t="s">
        <v>117</v>
      </c>
      <c r="D16" s="38">
        <f>71000</f>
        <v>71000</v>
      </c>
      <c r="E16" s="38">
        <f>71000</f>
        <v>71000</v>
      </c>
    </row>
    <row r="17" spans="1:5" ht="110.25">
      <c r="A17" s="23">
        <v>10</v>
      </c>
      <c r="B17" s="28" t="s">
        <v>118</v>
      </c>
      <c r="C17" s="36" t="s">
        <v>119</v>
      </c>
      <c r="D17" s="38">
        <f>13082000</f>
        <v>13082000</v>
      </c>
      <c r="E17" s="38">
        <f>13082000</f>
        <v>13082000</v>
      </c>
    </row>
    <row r="18" spans="1:5" ht="94.5">
      <c r="A18" s="23">
        <v>11</v>
      </c>
      <c r="B18" s="28" t="s">
        <v>120</v>
      </c>
      <c r="C18" s="36" t="s">
        <v>121</v>
      </c>
      <c r="D18" s="38">
        <f>-1520000</f>
        <v>-1520000</v>
      </c>
      <c r="E18" s="38">
        <f>-1520000</f>
        <v>-1520000</v>
      </c>
    </row>
    <row r="19" spans="1:5" ht="15.75">
      <c r="A19" s="23">
        <v>12</v>
      </c>
      <c r="B19" s="28" t="s">
        <v>11</v>
      </c>
      <c r="C19" s="36" t="s">
        <v>12</v>
      </c>
      <c r="D19" s="34">
        <f>D20+D21+D22</f>
        <v>69748780</v>
      </c>
      <c r="E19" s="34">
        <f>E20+E21+E22</f>
        <v>65347700</v>
      </c>
    </row>
    <row r="20" spans="1:5" ht="15.75">
      <c r="A20" s="23">
        <v>13</v>
      </c>
      <c r="B20" s="28" t="s">
        <v>13</v>
      </c>
      <c r="C20" s="36" t="s">
        <v>14</v>
      </c>
      <c r="D20" s="34">
        <v>52743600</v>
      </c>
      <c r="E20" s="34">
        <v>54853340</v>
      </c>
    </row>
    <row r="21" spans="1:5" ht="15.75">
      <c r="A21" s="23">
        <v>14</v>
      </c>
      <c r="B21" s="28" t="s">
        <v>15</v>
      </c>
      <c r="C21" s="36" t="s">
        <v>16</v>
      </c>
      <c r="D21" s="34">
        <v>6625000</v>
      </c>
      <c r="E21" s="34">
        <v>0</v>
      </c>
    </row>
    <row r="22" spans="1:5" ht="15.75">
      <c r="A22" s="23">
        <v>15</v>
      </c>
      <c r="B22" s="28" t="s">
        <v>17</v>
      </c>
      <c r="C22" s="36" t="s">
        <v>18</v>
      </c>
      <c r="D22" s="34">
        <v>10380180</v>
      </c>
      <c r="E22" s="34">
        <v>10494360</v>
      </c>
    </row>
    <row r="23" spans="1:5" ht="15.75">
      <c r="A23" s="23">
        <v>16</v>
      </c>
      <c r="B23" s="28" t="s">
        <v>19</v>
      </c>
      <c r="C23" s="36" t="s">
        <v>20</v>
      </c>
      <c r="D23" s="34">
        <f>D24+D25</f>
        <v>44490000</v>
      </c>
      <c r="E23" s="34">
        <f>E24+E25</f>
        <v>46490000</v>
      </c>
    </row>
    <row r="24" spans="1:5" ht="15.75">
      <c r="A24" s="23">
        <v>17</v>
      </c>
      <c r="B24" s="28" t="s">
        <v>21</v>
      </c>
      <c r="C24" s="36" t="s">
        <v>22</v>
      </c>
      <c r="D24" s="34">
        <v>32350000</v>
      </c>
      <c r="E24" s="34">
        <v>34350000</v>
      </c>
    </row>
    <row r="25" spans="1:5" ht="15.75">
      <c r="A25" s="23">
        <v>18</v>
      </c>
      <c r="B25" s="28" t="s">
        <v>23</v>
      </c>
      <c r="C25" s="36" t="s">
        <v>24</v>
      </c>
      <c r="D25" s="34">
        <v>12140000</v>
      </c>
      <c r="E25" s="34">
        <v>12140000</v>
      </c>
    </row>
    <row r="26" spans="1:5" ht="15.75">
      <c r="A26" s="23">
        <v>19</v>
      </c>
      <c r="B26" s="28" t="s">
        <v>25</v>
      </c>
      <c r="C26" s="36" t="s">
        <v>26</v>
      </c>
      <c r="D26" s="34">
        <f>D27+D28</f>
        <v>13569150</v>
      </c>
      <c r="E26" s="34">
        <f>E27+E28</f>
        <v>14071200</v>
      </c>
    </row>
    <row r="27" spans="1:5" ht="31.5">
      <c r="A27" s="23">
        <v>20</v>
      </c>
      <c r="B27" s="28" t="s">
        <v>27</v>
      </c>
      <c r="C27" s="36" t="s">
        <v>28</v>
      </c>
      <c r="D27" s="34">
        <v>13512300</v>
      </c>
      <c r="E27" s="34">
        <v>14012240</v>
      </c>
    </row>
    <row r="28" spans="1:5" ht="31.5">
      <c r="A28" s="23">
        <v>21</v>
      </c>
      <c r="B28" s="28" t="s">
        <v>29</v>
      </c>
      <c r="C28" s="36" t="s">
        <v>30</v>
      </c>
      <c r="D28" s="34">
        <v>56850</v>
      </c>
      <c r="E28" s="34">
        <v>58960</v>
      </c>
    </row>
    <row r="29" spans="1:5" ht="31.5">
      <c r="A29" s="23">
        <v>22</v>
      </c>
      <c r="B29" s="28" t="s">
        <v>31</v>
      </c>
      <c r="C29" s="36" t="s">
        <v>32</v>
      </c>
      <c r="D29" s="34">
        <f>D30+D31+D37+D38</f>
        <v>80487220</v>
      </c>
      <c r="E29" s="34">
        <f>E30+E31+E37+E38</f>
        <v>83605950</v>
      </c>
    </row>
    <row r="30" spans="1:5" ht="63">
      <c r="A30" s="23">
        <v>23</v>
      </c>
      <c r="B30" s="28" t="s">
        <v>33</v>
      </c>
      <c r="C30" s="36" t="s">
        <v>34</v>
      </c>
      <c r="D30" s="34">
        <v>5215180</v>
      </c>
      <c r="E30" s="34">
        <v>5408140</v>
      </c>
    </row>
    <row r="31" spans="1:5" ht="63">
      <c r="A31" s="23">
        <v>24</v>
      </c>
      <c r="B31" s="28" t="s">
        <v>35</v>
      </c>
      <c r="C31" s="36" t="s">
        <v>36</v>
      </c>
      <c r="D31" s="34">
        <f>D32+D33+D34+D35+D36</f>
        <v>53911810</v>
      </c>
      <c r="E31" s="34">
        <f>E32+E33+E34+E35+E36</f>
        <v>56047250</v>
      </c>
    </row>
    <row r="32" spans="1:5" ht="47.25">
      <c r="A32" s="23">
        <v>25</v>
      </c>
      <c r="B32" s="28" t="s">
        <v>37</v>
      </c>
      <c r="C32" s="36" t="s">
        <v>38</v>
      </c>
      <c r="D32" s="34">
        <v>35746980</v>
      </c>
      <c r="E32" s="34">
        <v>37176860</v>
      </c>
    </row>
    <row r="33" spans="1:5" ht="63">
      <c r="A33" s="23">
        <v>26</v>
      </c>
      <c r="B33" s="28" t="s">
        <v>39</v>
      </c>
      <c r="C33" s="36" t="s">
        <v>40</v>
      </c>
      <c r="D33" s="34">
        <v>11150460</v>
      </c>
      <c r="E33" s="34">
        <v>11596480</v>
      </c>
    </row>
    <row r="34" spans="1:5" ht="63">
      <c r="A34" s="23">
        <v>27</v>
      </c>
      <c r="B34" s="28" t="s">
        <v>41</v>
      </c>
      <c r="C34" s="36" t="s">
        <v>42</v>
      </c>
      <c r="D34" s="34">
        <v>59110</v>
      </c>
      <c r="E34" s="34">
        <v>61300</v>
      </c>
    </row>
    <row r="35" spans="1:5" ht="31.5">
      <c r="A35" s="23">
        <v>28</v>
      </c>
      <c r="B35" s="28" t="s">
        <v>43</v>
      </c>
      <c r="C35" s="36" t="s">
        <v>44</v>
      </c>
      <c r="D35" s="34">
        <v>6829790</v>
      </c>
      <c r="E35" s="34">
        <v>7082490</v>
      </c>
    </row>
    <row r="36" spans="1:5" s="9" customFormat="1" ht="31.15" customHeight="1">
      <c r="A36" s="23">
        <v>29</v>
      </c>
      <c r="B36" s="43" t="s">
        <v>122</v>
      </c>
      <c r="C36" s="44" t="s">
        <v>123</v>
      </c>
      <c r="D36" s="45">
        <f>123810+1660</f>
        <v>125470</v>
      </c>
      <c r="E36" s="45">
        <f>128400+1720</f>
        <v>130120</v>
      </c>
    </row>
    <row r="37" spans="1:5" ht="15.75">
      <c r="A37" s="23">
        <v>30</v>
      </c>
      <c r="B37" s="28" t="s">
        <v>45</v>
      </c>
      <c r="C37" s="36" t="s">
        <v>46</v>
      </c>
      <c r="D37" s="34">
        <v>198690</v>
      </c>
      <c r="E37" s="34">
        <v>206040</v>
      </c>
    </row>
    <row r="38" spans="1:5" ht="63">
      <c r="A38" s="23">
        <v>31</v>
      </c>
      <c r="B38" s="28" t="s">
        <v>47</v>
      </c>
      <c r="C38" s="36" t="s">
        <v>48</v>
      </c>
      <c r="D38" s="34">
        <v>21161540</v>
      </c>
      <c r="E38" s="34">
        <v>21944520</v>
      </c>
    </row>
    <row r="39" spans="1:5" ht="15.75">
      <c r="A39" s="23">
        <v>32</v>
      </c>
      <c r="B39" s="28" t="s">
        <v>49</v>
      </c>
      <c r="C39" s="36" t="s">
        <v>50</v>
      </c>
      <c r="D39" s="34">
        <f>D40</f>
        <v>7541400</v>
      </c>
      <c r="E39" s="34">
        <f>E40</f>
        <v>7541400</v>
      </c>
    </row>
    <row r="40" spans="1:5" ht="15.75">
      <c r="A40" s="23">
        <v>33</v>
      </c>
      <c r="B40" s="28" t="s">
        <v>51</v>
      </c>
      <c r="C40" s="36" t="s">
        <v>52</v>
      </c>
      <c r="D40" s="34">
        <v>7541400</v>
      </c>
      <c r="E40" s="34">
        <v>7541400</v>
      </c>
    </row>
    <row r="41" spans="1:5" ht="31.5">
      <c r="A41" s="23">
        <v>34</v>
      </c>
      <c r="B41" s="28" t="s">
        <v>53</v>
      </c>
      <c r="C41" s="36" t="s">
        <v>54</v>
      </c>
      <c r="D41" s="34">
        <f>D42+D43</f>
        <v>2339400.41</v>
      </c>
      <c r="E41" s="34">
        <f>E42+E43</f>
        <v>2339400.41</v>
      </c>
    </row>
    <row r="42" spans="1:5" ht="15.75">
      <c r="A42" s="23">
        <v>35</v>
      </c>
      <c r="B42" s="28" t="s">
        <v>55</v>
      </c>
      <c r="C42" s="36" t="s">
        <v>56</v>
      </c>
      <c r="D42" s="34">
        <v>416280</v>
      </c>
      <c r="E42" s="34">
        <v>416280</v>
      </c>
    </row>
    <row r="43" spans="1:5" ht="15.75">
      <c r="A43" s="23">
        <v>36</v>
      </c>
      <c r="B43" s="28" t="s">
        <v>57</v>
      </c>
      <c r="C43" s="36" t="s">
        <v>58</v>
      </c>
      <c r="D43" s="34">
        <v>1923120.41</v>
      </c>
      <c r="E43" s="34">
        <v>1923120.41</v>
      </c>
    </row>
    <row r="44" spans="1:5" ht="15.75">
      <c r="A44" s="23">
        <v>37</v>
      </c>
      <c r="B44" s="28" t="s">
        <v>59</v>
      </c>
      <c r="C44" s="36" t="s">
        <v>60</v>
      </c>
      <c r="D44" s="34">
        <f>D45</f>
        <v>19678600</v>
      </c>
      <c r="E44" s="34">
        <f>E45</f>
        <v>19678600</v>
      </c>
    </row>
    <row r="45" spans="1:5" ht="63">
      <c r="A45" s="23">
        <v>38</v>
      </c>
      <c r="B45" s="28" t="s">
        <v>61</v>
      </c>
      <c r="C45" s="36" t="s">
        <v>62</v>
      </c>
      <c r="D45" s="34">
        <v>19678600</v>
      </c>
      <c r="E45" s="34">
        <v>19678600</v>
      </c>
    </row>
    <row r="46" spans="1:5" ht="15.75">
      <c r="A46" s="23">
        <v>39</v>
      </c>
      <c r="B46" s="28" t="s">
        <v>63</v>
      </c>
      <c r="C46" s="36" t="s">
        <v>64</v>
      </c>
      <c r="D46" s="38">
        <f>SUM(D47:D51)</f>
        <v>8400000</v>
      </c>
      <c r="E46" s="38">
        <f>SUM(E47:E51)</f>
        <v>8400000</v>
      </c>
    </row>
    <row r="47" spans="1:5" ht="28.9" customHeight="1">
      <c r="A47" s="23">
        <v>40</v>
      </c>
      <c r="B47" s="28" t="s">
        <v>124</v>
      </c>
      <c r="C47" s="36" t="s">
        <v>125</v>
      </c>
      <c r="D47" s="38">
        <v>1840000</v>
      </c>
      <c r="E47" s="38">
        <v>1840000</v>
      </c>
    </row>
    <row r="48" spans="1:5" ht="31.5">
      <c r="A48" s="23">
        <v>41</v>
      </c>
      <c r="B48" s="28" t="s">
        <v>126</v>
      </c>
      <c r="C48" s="36" t="s">
        <v>127</v>
      </c>
      <c r="D48" s="34">
        <v>35000</v>
      </c>
      <c r="E48" s="34">
        <v>35000</v>
      </c>
    </row>
    <row r="49" spans="1:5" ht="37.15" customHeight="1">
      <c r="A49" s="23">
        <v>42</v>
      </c>
      <c r="B49" s="28" t="s">
        <v>131</v>
      </c>
      <c r="C49" s="36" t="s">
        <v>130</v>
      </c>
      <c r="D49" s="34">
        <v>35000</v>
      </c>
      <c r="E49" s="34">
        <v>35000</v>
      </c>
    </row>
    <row r="50" spans="1:5" ht="78" customHeight="1">
      <c r="A50" s="23">
        <v>43</v>
      </c>
      <c r="B50" s="28" t="s">
        <v>132</v>
      </c>
      <c r="C50" s="36" t="s">
        <v>129</v>
      </c>
      <c r="D50" s="34">
        <v>6286400</v>
      </c>
      <c r="E50" s="34">
        <v>6286400</v>
      </c>
    </row>
    <row r="51" spans="1:5" ht="16.149999999999999" customHeight="1">
      <c r="A51" s="23">
        <v>44</v>
      </c>
      <c r="B51" s="28" t="s">
        <v>133</v>
      </c>
      <c r="C51" s="36" t="s">
        <v>128</v>
      </c>
      <c r="D51" s="34">
        <v>203600</v>
      </c>
      <c r="E51" s="34">
        <v>203600</v>
      </c>
    </row>
    <row r="52" spans="1:5" ht="15.75">
      <c r="A52" s="23">
        <v>45</v>
      </c>
      <c r="B52" s="28" t="s">
        <v>65</v>
      </c>
      <c r="C52" s="36" t="s">
        <v>66</v>
      </c>
      <c r="D52" s="34">
        <f>D53</f>
        <v>2637430700</v>
      </c>
      <c r="E52" s="34">
        <f>E53</f>
        <v>2617475700</v>
      </c>
    </row>
    <row r="53" spans="1:5" ht="31.5">
      <c r="A53" s="23">
        <v>46</v>
      </c>
      <c r="B53" s="28" t="s">
        <v>67</v>
      </c>
      <c r="C53" s="36" t="s">
        <v>68</v>
      </c>
      <c r="D53" s="37">
        <f>D54+D61+D66</f>
        <v>2637430700</v>
      </c>
      <c r="E53" s="37">
        <f>E54+E61+E66</f>
        <v>2617475700</v>
      </c>
    </row>
    <row r="54" spans="1:5" ht="15.75">
      <c r="A54" s="23">
        <v>47</v>
      </c>
      <c r="B54" s="28" t="s">
        <v>69</v>
      </c>
      <c r="C54" s="36" t="s">
        <v>90</v>
      </c>
      <c r="D54" s="34">
        <f>D55+D57+D59</f>
        <v>887119000</v>
      </c>
      <c r="E54" s="34">
        <f>E55+E57+E59</f>
        <v>779029000</v>
      </c>
    </row>
    <row r="55" spans="1:5" ht="15.75">
      <c r="A55" s="23">
        <v>48</v>
      </c>
      <c r="B55" s="29" t="s">
        <v>70</v>
      </c>
      <c r="C55" s="36" t="s">
        <v>91</v>
      </c>
      <c r="D55" s="34">
        <f>D56</f>
        <v>448428000</v>
      </c>
      <c r="E55" s="34">
        <f>E56</f>
        <v>375925000</v>
      </c>
    </row>
    <row r="56" spans="1:5" ht="33.6" customHeight="1">
      <c r="A56" s="23">
        <v>49</v>
      </c>
      <c r="B56" s="28" t="s">
        <v>138</v>
      </c>
      <c r="C56" s="36" t="s">
        <v>92</v>
      </c>
      <c r="D56" s="34">
        <v>448428000</v>
      </c>
      <c r="E56" s="34">
        <v>375925000</v>
      </c>
    </row>
    <row r="57" spans="1:5" ht="31.5">
      <c r="A57" s="23">
        <v>50</v>
      </c>
      <c r="B57" s="28" t="s">
        <v>136</v>
      </c>
      <c r="C57" s="36" t="s">
        <v>134</v>
      </c>
      <c r="D57" s="34">
        <f>D58</f>
        <v>197722000</v>
      </c>
      <c r="E57" s="34">
        <f>E58</f>
        <v>201136000</v>
      </c>
    </row>
    <row r="58" spans="1:5" ht="27.6" customHeight="1">
      <c r="A58" s="23">
        <v>51</v>
      </c>
      <c r="B58" s="28" t="s">
        <v>137</v>
      </c>
      <c r="C58" s="36" t="s">
        <v>135</v>
      </c>
      <c r="D58" s="34">
        <v>197722000</v>
      </c>
      <c r="E58" s="34">
        <v>201136000</v>
      </c>
    </row>
    <row r="59" spans="1:5" ht="31.5">
      <c r="A59" s="23">
        <v>52</v>
      </c>
      <c r="B59" s="28" t="s">
        <v>71</v>
      </c>
      <c r="C59" s="36" t="s">
        <v>93</v>
      </c>
      <c r="D59" s="34">
        <f>D60</f>
        <v>240969000</v>
      </c>
      <c r="E59" s="34">
        <f>E60</f>
        <v>201968000</v>
      </c>
    </row>
    <row r="60" spans="1:5" ht="31.5">
      <c r="A60" s="23">
        <v>53</v>
      </c>
      <c r="B60" s="28" t="s">
        <v>72</v>
      </c>
      <c r="C60" s="36" t="s">
        <v>94</v>
      </c>
      <c r="D60" s="34">
        <v>240969000</v>
      </c>
      <c r="E60" s="34">
        <v>201968000</v>
      </c>
    </row>
    <row r="61" spans="1:5" ht="31.5">
      <c r="A61" s="23">
        <v>54</v>
      </c>
      <c r="B61" s="28" t="s">
        <v>73</v>
      </c>
      <c r="C61" s="36" t="s">
        <v>95</v>
      </c>
      <c r="D61" s="37">
        <f>D62</f>
        <v>80785500</v>
      </c>
      <c r="E61" s="37">
        <f>E62</f>
        <v>84015200</v>
      </c>
    </row>
    <row r="62" spans="1:5" ht="15.75">
      <c r="A62" s="23">
        <v>55</v>
      </c>
      <c r="B62" s="28" t="s">
        <v>74</v>
      </c>
      <c r="C62" s="36" t="s">
        <v>96</v>
      </c>
      <c r="D62" s="34">
        <f>D63</f>
        <v>80785500</v>
      </c>
      <c r="E62" s="34">
        <f>E63</f>
        <v>84015200</v>
      </c>
    </row>
    <row r="63" spans="1:5" s="7" customFormat="1" ht="15.75">
      <c r="A63" s="23">
        <v>56</v>
      </c>
      <c r="B63" s="29" t="s">
        <v>75</v>
      </c>
      <c r="C63" s="39" t="s">
        <v>97</v>
      </c>
      <c r="D63" s="40">
        <f>D64+D65</f>
        <v>80785500</v>
      </c>
      <c r="E63" s="40">
        <f>E64+E65</f>
        <v>84015200</v>
      </c>
    </row>
    <row r="64" spans="1:5" s="9" customFormat="1" ht="38.450000000000003" customHeight="1">
      <c r="A64" s="23">
        <v>57</v>
      </c>
      <c r="B64" s="46" t="s">
        <v>139</v>
      </c>
      <c r="C64" s="44" t="s">
        <v>97</v>
      </c>
      <c r="D64" s="45">
        <f>58087000-2645000</f>
        <v>55442000</v>
      </c>
      <c r="E64" s="45">
        <f>60411000-2753000</f>
        <v>57658000</v>
      </c>
    </row>
    <row r="65" spans="1:5" s="7" customFormat="1" ht="63">
      <c r="A65" s="23">
        <v>58</v>
      </c>
      <c r="B65" s="30" t="s">
        <v>107</v>
      </c>
      <c r="C65" s="39" t="s">
        <v>97</v>
      </c>
      <c r="D65" s="38">
        <v>25343500</v>
      </c>
      <c r="E65" s="38">
        <v>26357200</v>
      </c>
    </row>
    <row r="66" spans="1:5" ht="15.75">
      <c r="A66" s="23">
        <v>59</v>
      </c>
      <c r="B66" s="28" t="s">
        <v>76</v>
      </c>
      <c r="C66" s="36" t="s">
        <v>98</v>
      </c>
      <c r="D66" s="34">
        <f>D67+D69+D77+D79+D81</f>
        <v>1669526200</v>
      </c>
      <c r="E66" s="34">
        <f>E67+E69+E77+E79+E81</f>
        <v>1754431500</v>
      </c>
    </row>
    <row r="67" spans="1:5" ht="31.5">
      <c r="A67" s="23">
        <v>60</v>
      </c>
      <c r="B67" s="28" t="s">
        <v>87</v>
      </c>
      <c r="C67" s="36" t="s">
        <v>99</v>
      </c>
      <c r="D67" s="34">
        <f>D68</f>
        <v>27913700</v>
      </c>
      <c r="E67" s="34">
        <f>E68</f>
        <v>27913700</v>
      </c>
    </row>
    <row r="68" spans="1:5" ht="31.5">
      <c r="A68" s="23">
        <v>61</v>
      </c>
      <c r="B68" s="28" t="s">
        <v>77</v>
      </c>
      <c r="C68" s="36" t="s">
        <v>100</v>
      </c>
      <c r="D68" s="34">
        <v>27913700</v>
      </c>
      <c r="E68" s="34">
        <v>27913700</v>
      </c>
    </row>
    <row r="69" spans="1:5" s="7" customFormat="1" ht="31.5">
      <c r="A69" s="23">
        <v>62</v>
      </c>
      <c r="B69" s="29" t="s">
        <v>141</v>
      </c>
      <c r="C69" s="39" t="s">
        <v>140</v>
      </c>
      <c r="D69" s="38">
        <f>SUM(D70:D76)</f>
        <v>250277400</v>
      </c>
      <c r="E69" s="38">
        <f>SUM(E70:E76)</f>
        <v>250936700</v>
      </c>
    </row>
    <row r="70" spans="1:5" s="7" customFormat="1" ht="47.25">
      <c r="A70" s="23">
        <v>63</v>
      </c>
      <c r="B70" s="31" t="s">
        <v>108</v>
      </c>
      <c r="C70" s="39" t="s">
        <v>101</v>
      </c>
      <c r="D70" s="38">
        <v>236000</v>
      </c>
      <c r="E70" s="38">
        <v>245000</v>
      </c>
    </row>
    <row r="71" spans="1:5" s="7" customFormat="1" ht="63">
      <c r="A71" s="23">
        <v>64</v>
      </c>
      <c r="B71" s="30" t="s">
        <v>144</v>
      </c>
      <c r="C71" s="39" t="s">
        <v>101</v>
      </c>
      <c r="D71" s="38">
        <v>200</v>
      </c>
      <c r="E71" s="38">
        <v>200</v>
      </c>
    </row>
    <row r="72" spans="1:5" s="7" customFormat="1" ht="31.5">
      <c r="A72" s="23">
        <v>65</v>
      </c>
      <c r="B72" s="31" t="s">
        <v>109</v>
      </c>
      <c r="C72" s="39" t="s">
        <v>101</v>
      </c>
      <c r="D72" s="38">
        <v>142500</v>
      </c>
      <c r="E72" s="38">
        <v>148200</v>
      </c>
    </row>
    <row r="73" spans="1:5" s="7" customFormat="1" ht="63">
      <c r="A73" s="23">
        <v>66</v>
      </c>
      <c r="B73" s="31" t="s">
        <v>110</v>
      </c>
      <c r="C73" s="39" t="s">
        <v>101</v>
      </c>
      <c r="D73" s="38">
        <v>1397000</v>
      </c>
      <c r="E73" s="38">
        <v>1926000</v>
      </c>
    </row>
    <row r="74" spans="1:5" s="7" customFormat="1" ht="52.15" customHeight="1">
      <c r="A74" s="23">
        <v>67</v>
      </c>
      <c r="B74" s="30" t="s">
        <v>145</v>
      </c>
      <c r="C74" s="39" t="s">
        <v>101</v>
      </c>
      <c r="D74" s="38">
        <v>1915400</v>
      </c>
      <c r="E74" s="38">
        <v>1901500</v>
      </c>
    </row>
    <row r="75" spans="1:5" s="7" customFormat="1" ht="78.75">
      <c r="A75" s="23">
        <v>68</v>
      </c>
      <c r="B75" s="32" t="s">
        <v>89</v>
      </c>
      <c r="C75" s="39" t="s">
        <v>101</v>
      </c>
      <c r="D75" s="38">
        <v>3239600</v>
      </c>
      <c r="E75" s="38">
        <v>3369100</v>
      </c>
    </row>
    <row r="76" spans="1:5" s="7" customFormat="1" ht="47.25">
      <c r="A76" s="23">
        <v>69</v>
      </c>
      <c r="B76" s="31" t="s">
        <v>85</v>
      </c>
      <c r="C76" s="39" t="s">
        <v>101</v>
      </c>
      <c r="D76" s="38">
        <v>243346700</v>
      </c>
      <c r="E76" s="38">
        <v>243346700</v>
      </c>
    </row>
    <row r="77" spans="1:5" s="7" customFormat="1" ht="47.25">
      <c r="A77" s="23">
        <v>70</v>
      </c>
      <c r="B77" s="31" t="s">
        <v>142</v>
      </c>
      <c r="C77" s="36" t="s">
        <v>143</v>
      </c>
      <c r="D77" s="38">
        <f>D78</f>
        <v>21300</v>
      </c>
      <c r="E77" s="38">
        <f>E78</f>
        <v>121400</v>
      </c>
    </row>
    <row r="78" spans="1:5" ht="47.25">
      <c r="A78" s="23">
        <v>71</v>
      </c>
      <c r="B78" s="28" t="s">
        <v>112</v>
      </c>
      <c r="C78" s="36" t="s">
        <v>102</v>
      </c>
      <c r="D78" s="34">
        <v>21300</v>
      </c>
      <c r="E78" s="34">
        <v>121400</v>
      </c>
    </row>
    <row r="79" spans="1:5" ht="31.5">
      <c r="A79" s="23">
        <v>72</v>
      </c>
      <c r="B79" s="28" t="s">
        <v>88</v>
      </c>
      <c r="C79" s="36" t="s">
        <v>106</v>
      </c>
      <c r="D79" s="37">
        <f t="shared" ref="D79:E79" si="0">D80</f>
        <v>35922800</v>
      </c>
      <c r="E79" s="37">
        <f t="shared" si="0"/>
        <v>35921700</v>
      </c>
    </row>
    <row r="80" spans="1:5" ht="31.5">
      <c r="A80" s="23">
        <v>73</v>
      </c>
      <c r="B80" s="28" t="s">
        <v>111</v>
      </c>
      <c r="C80" s="36" t="s">
        <v>103</v>
      </c>
      <c r="D80" s="34">
        <v>35922800</v>
      </c>
      <c r="E80" s="34">
        <v>35921700</v>
      </c>
    </row>
    <row r="81" spans="1:5" s="8" customFormat="1" ht="15.75">
      <c r="A81" s="23">
        <v>74</v>
      </c>
      <c r="B81" s="28" t="s">
        <v>78</v>
      </c>
      <c r="C81" s="36" t="s">
        <v>104</v>
      </c>
      <c r="D81" s="37">
        <f t="shared" ref="D81:E81" si="1">D82</f>
        <v>1355391000</v>
      </c>
      <c r="E81" s="37">
        <f t="shared" si="1"/>
        <v>1439538000</v>
      </c>
    </row>
    <row r="82" spans="1:5" s="9" customFormat="1" ht="15.75">
      <c r="A82" s="23">
        <v>75</v>
      </c>
      <c r="B82" s="29" t="s">
        <v>79</v>
      </c>
      <c r="C82" s="39" t="s">
        <v>105</v>
      </c>
      <c r="D82" s="38">
        <f>D83+D84</f>
        <v>1355391000</v>
      </c>
      <c r="E82" s="38">
        <f>E83+E84</f>
        <v>1439538000</v>
      </c>
    </row>
    <row r="83" spans="1:5" s="9" customFormat="1" ht="78.75">
      <c r="A83" s="23">
        <v>76</v>
      </c>
      <c r="B83" s="30" t="s">
        <v>113</v>
      </c>
      <c r="C83" s="39" t="s">
        <v>105</v>
      </c>
      <c r="D83" s="38">
        <f>765517000-35205000</f>
        <v>730312000</v>
      </c>
      <c r="E83" s="38">
        <f>813426000-37733000</f>
        <v>775693000</v>
      </c>
    </row>
    <row r="84" spans="1:5" s="9" customFormat="1" ht="47.25">
      <c r="A84" s="23">
        <v>77</v>
      </c>
      <c r="B84" s="31" t="s">
        <v>86</v>
      </c>
      <c r="C84" s="39" t="s">
        <v>105</v>
      </c>
      <c r="D84" s="38">
        <f>717913000-92834000</f>
        <v>625079000</v>
      </c>
      <c r="E84" s="38">
        <f>763004000-99159000</f>
        <v>663845000</v>
      </c>
    </row>
    <row r="85" spans="1:5" ht="15" customHeight="1">
      <c r="B85" s="3"/>
      <c r="C85" s="14"/>
      <c r="D85" s="15"/>
      <c r="E85" s="15"/>
    </row>
    <row r="86" spans="1:5">
      <c r="C86" s="16"/>
      <c r="D86" s="13"/>
      <c r="E86" s="13"/>
    </row>
    <row r="87" spans="1:5">
      <c r="C87" s="16"/>
      <c r="D87" s="13"/>
      <c r="E87" s="13"/>
    </row>
    <row r="88" spans="1:5">
      <c r="C88" s="16"/>
      <c r="D88" s="13"/>
      <c r="E88" s="13"/>
    </row>
    <row r="89" spans="1:5">
      <c r="C89" s="16"/>
      <c r="D89" s="13"/>
      <c r="E89" s="13"/>
    </row>
    <row r="90" spans="1:5">
      <c r="C90" s="16"/>
      <c r="D90" s="13"/>
      <c r="E90" s="13"/>
    </row>
    <row r="91" spans="1:5">
      <c r="C91" s="16"/>
      <c r="D91" s="13"/>
      <c r="E91" s="13"/>
    </row>
    <row r="92" spans="1:5">
      <c r="C92" s="16"/>
      <c r="D92" s="13"/>
      <c r="E92" s="13"/>
    </row>
    <row r="93" spans="1:5">
      <c r="C93" s="16"/>
      <c r="D93" s="13"/>
      <c r="E93" s="13"/>
    </row>
    <row r="94" spans="1:5">
      <c r="C94" s="16"/>
      <c r="D94" s="13"/>
      <c r="E94" s="13"/>
    </row>
    <row r="95" spans="1:5">
      <c r="C95" s="16"/>
      <c r="D95" s="13"/>
      <c r="E95" s="13"/>
    </row>
    <row r="96" spans="1:5">
      <c r="C96" s="16"/>
      <c r="D96" s="13"/>
      <c r="E96" s="13"/>
    </row>
    <row r="97" spans="3:5">
      <c r="C97" s="16"/>
      <c r="D97" s="13"/>
      <c r="E97" s="13"/>
    </row>
    <row r="98" spans="3:5">
      <c r="C98" s="16"/>
      <c r="D98" s="13"/>
      <c r="E98" s="13"/>
    </row>
    <row r="99" spans="3:5">
      <c r="C99" s="16"/>
      <c r="D99" s="13"/>
      <c r="E99" s="13"/>
    </row>
    <row r="100" spans="3:5">
      <c r="C100" s="16"/>
      <c r="D100" s="13"/>
      <c r="E100" s="13"/>
    </row>
    <row r="101" spans="3:5">
      <c r="C101" s="16"/>
      <c r="D101" s="13"/>
      <c r="E101" s="13"/>
    </row>
    <row r="102" spans="3:5">
      <c r="C102" s="16"/>
      <c r="D102" s="13"/>
      <c r="E102" s="13"/>
    </row>
    <row r="103" spans="3:5">
      <c r="C103" s="16"/>
      <c r="D103" s="13"/>
      <c r="E103" s="13"/>
    </row>
    <row r="104" spans="3:5">
      <c r="C104" s="16"/>
      <c r="D104" s="13"/>
      <c r="E104" s="13"/>
    </row>
    <row r="105" spans="3:5">
      <c r="C105" s="16"/>
      <c r="D105" s="13"/>
      <c r="E105" s="13"/>
    </row>
    <row r="106" spans="3:5">
      <c r="C106" s="16"/>
      <c r="D106" s="13"/>
      <c r="E106" s="13"/>
    </row>
    <row r="107" spans="3:5">
      <c r="C107" s="16"/>
      <c r="D107" s="13"/>
      <c r="E107" s="13"/>
    </row>
    <row r="108" spans="3:5">
      <c r="C108" s="16"/>
      <c r="D108" s="13"/>
      <c r="E108" s="13"/>
    </row>
  </sheetData>
  <mergeCells count="1">
    <mergeCell ref="A4:E4"/>
  </mergeCells>
  <pageMargins left="1.1499999999999999" right="0.39370078740157483" top="0.79" bottom="0.59" header="0.68" footer="0.36"/>
  <pageSetup paperSize="8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duma08</cp:lastModifiedBy>
  <cp:lastPrinted>2020-02-07T08:39:08Z</cp:lastPrinted>
  <dcterms:created xsi:type="dcterms:W3CDTF">2018-10-18T10:31:29Z</dcterms:created>
  <dcterms:modified xsi:type="dcterms:W3CDTF">2020-03-04T11:50:05Z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